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3" sheetId="16" r:id="rId1"/>
  </sheets>
  <externalReferences>
    <externalReference r:id="rId2"/>
  </externalReferences>
  <definedNames>
    <definedName name="_xlnm.Print_Area" localSheetId="0">'23'!$A$1:$Y$22</definedName>
  </definedNames>
  <calcPr calcId="145621"/>
</workbook>
</file>

<file path=xl/calcChain.xml><?xml version="1.0" encoding="utf-8"?>
<calcChain xmlns="http://schemas.openxmlformats.org/spreadsheetml/2006/main">
  <c r="AD22" i="16" l="1"/>
  <c r="L20" i="16"/>
  <c r="AE20" i="16" s="1"/>
  <c r="H20" i="16"/>
  <c r="I20" i="16" s="1"/>
  <c r="AD20" i="16" s="1"/>
  <c r="G20" i="16"/>
  <c r="D20" i="16"/>
  <c r="C20" i="16"/>
  <c r="Z19" i="16"/>
  <c r="W19" i="16"/>
  <c r="U19" i="16"/>
  <c r="U21" i="16" s="1"/>
  <c r="U23" i="16" s="1"/>
  <c r="T19" i="16"/>
  <c r="T21" i="16" s="1"/>
  <c r="T23" i="16" s="1"/>
  <c r="S19" i="16"/>
  <c r="R19" i="16"/>
  <c r="Q19" i="16"/>
  <c r="P19" i="16"/>
  <c r="O19" i="16"/>
  <c r="N19" i="16"/>
  <c r="L19" i="16"/>
  <c r="L21" i="16" s="1"/>
  <c r="H19" i="16"/>
  <c r="H21" i="16" s="1"/>
  <c r="G19" i="16"/>
  <c r="G21" i="16" s="1"/>
  <c r="C19" i="16"/>
  <c r="C21" i="16" s="1"/>
  <c r="D21" i="16" s="1"/>
  <c r="K18" i="16"/>
  <c r="I18" i="16"/>
  <c r="M18" i="16" s="1"/>
  <c r="F18" i="16"/>
  <c r="D18" i="16"/>
  <c r="K17" i="16"/>
  <c r="I17" i="16"/>
  <c r="M17" i="16" s="1"/>
  <c r="F17" i="16"/>
  <c r="D17" i="16"/>
  <c r="F16" i="16"/>
  <c r="D16" i="16"/>
  <c r="K15" i="16"/>
  <c r="I15" i="16"/>
  <c r="M15" i="16" s="1"/>
  <c r="F15" i="16"/>
  <c r="D15" i="16"/>
  <c r="K14" i="16"/>
  <c r="I14" i="16"/>
  <c r="F14" i="16"/>
  <c r="D14" i="16"/>
  <c r="K13" i="16"/>
  <c r="I13" i="16"/>
  <c r="F13" i="16"/>
  <c r="D13" i="16"/>
  <c r="K12" i="16"/>
  <c r="I12" i="16"/>
  <c r="M12" i="16" s="1"/>
  <c r="F12" i="16"/>
  <c r="D12" i="16"/>
  <c r="K11" i="16"/>
  <c r="I11" i="16"/>
  <c r="M11" i="16" s="1"/>
  <c r="F11" i="16"/>
  <c r="D11" i="16"/>
  <c r="K10" i="16"/>
  <c r="I10" i="16"/>
  <c r="F10" i="16"/>
  <c r="D10" i="16"/>
  <c r="K9" i="16"/>
  <c r="I9" i="16"/>
  <c r="F9" i="16"/>
  <c r="D9" i="16"/>
  <c r="K8" i="16"/>
  <c r="I8" i="16"/>
  <c r="M8" i="16" s="1"/>
  <c r="F8" i="16"/>
  <c r="D8" i="16"/>
  <c r="K7" i="16"/>
  <c r="I7" i="16"/>
  <c r="M9" i="16" s="1"/>
  <c r="F7" i="16"/>
  <c r="D7" i="16"/>
  <c r="K6" i="16"/>
  <c r="I6" i="16"/>
  <c r="F6" i="16"/>
  <c r="D6" i="16"/>
  <c r="M5" i="16"/>
  <c r="K5" i="16"/>
  <c r="K19" i="16" s="1"/>
  <c r="J19" i="16" s="1"/>
  <c r="I5" i="16"/>
  <c r="M13" i="16" s="1"/>
  <c r="F5" i="16"/>
  <c r="F19" i="16" s="1"/>
  <c r="E19" i="16" s="1"/>
  <c r="D5" i="16"/>
  <c r="AC21" i="16" l="1"/>
  <c r="Z21" i="16"/>
  <c r="I21" i="16"/>
  <c r="AD21" i="16" s="1"/>
  <c r="AA21" i="16"/>
  <c r="AE21" i="16"/>
  <c r="M6" i="16"/>
  <c r="M10" i="16"/>
  <c r="M14" i="16"/>
  <c r="M16" i="16"/>
  <c r="D19" i="16"/>
  <c r="AA20" i="16"/>
  <c r="M7" i="16"/>
  <c r="I19" i="16"/>
  <c r="AE19" i="16"/>
  <c r="AC20" i="16"/>
  <c r="AC19" i="16"/>
  <c r="AD19" i="16" l="1"/>
</calcChain>
</file>

<file path=xl/sharedStrings.xml><?xml version="1.0" encoding="utf-8"?>
<sst xmlns="http://schemas.openxmlformats.org/spreadsheetml/2006/main" count="89" uniqueCount="69">
  <si>
    <t>№</t>
  </si>
  <si>
    <t>Наименование хозяйства</t>
  </si>
  <si>
    <t>2025 год</t>
  </si>
  <si>
    <t>2026 год</t>
  </si>
  <si>
    <t>Рейтинг</t>
  </si>
  <si>
    <t>Осемененно, гол</t>
  </si>
  <si>
    <t>Получено телят, гол</t>
  </si>
  <si>
    <t>Поголовье</t>
  </si>
  <si>
    <t>Скормлено зеленой массы</t>
  </si>
  <si>
    <t>Зеленая</t>
  </si>
  <si>
    <t>валовый надой, ц</t>
  </si>
  <si>
    <t>на ф.к., кг</t>
  </si>
  <si>
    <t>товарность, %</t>
  </si>
  <si>
    <t>сдача, ц</t>
  </si>
  <si>
    <t>поголовье</t>
  </si>
  <si>
    <t>коров</t>
  </si>
  <si>
    <t>телок</t>
  </si>
  <si>
    <t>с н.г.</t>
  </si>
  <si>
    <t>за месяц</t>
  </si>
  <si>
    <t>культура</t>
  </si>
  <si>
    <t>тонн</t>
  </si>
  <si>
    <t>подкормка</t>
  </si>
  <si>
    <t xml:space="preserve">с н.г. </t>
  </si>
  <si>
    <t>ООО РОССИЯ</t>
  </si>
  <si>
    <t>ООО ВерА</t>
  </si>
  <si>
    <t>ООО Родина</t>
  </si>
  <si>
    <t>10 т/д</t>
  </si>
  <si>
    <t>СПК Держава</t>
  </si>
  <si>
    <t>просо</t>
  </si>
  <si>
    <t>15т/д</t>
  </si>
  <si>
    <t>ООО Агрохозяйство Трактор</t>
  </si>
  <si>
    <t>судан. Трава</t>
  </si>
  <si>
    <t>6 т/д</t>
  </si>
  <si>
    <t>нет</t>
  </si>
  <si>
    <t>СПК Югдон</t>
  </si>
  <si>
    <t>клевер</t>
  </si>
  <si>
    <t>15 т/д</t>
  </si>
  <si>
    <t>да</t>
  </si>
  <si>
    <t>СПК к-з Заря</t>
  </si>
  <si>
    <t>23 т/д</t>
  </si>
  <si>
    <t>СПК к-з Красный Октябрь</t>
  </si>
  <si>
    <t>5 т/д</t>
  </si>
  <si>
    <t>мн. тр.</t>
  </si>
  <si>
    <t>ООО Какси</t>
  </si>
  <si>
    <t>люцерна</t>
  </si>
  <si>
    <t>20т/д</t>
  </si>
  <si>
    <t>СПК Луч</t>
  </si>
  <si>
    <t>оз.рожь+оз.вика</t>
  </si>
  <si>
    <t>24 т/д</t>
  </si>
  <si>
    <t>ООО Туташево</t>
  </si>
  <si>
    <t>клевер+силос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</si>
  <si>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</si>
  <si>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Терра Нова</t>
  </si>
  <si>
    <t>3,5 т/д</t>
  </si>
  <si>
    <t>ООО Русский Пычас</t>
  </si>
  <si>
    <t>клевер+овес</t>
  </si>
  <si>
    <t>12т/д</t>
  </si>
  <si>
    <t>ООО Петухово</t>
  </si>
  <si>
    <t>рожь</t>
  </si>
  <si>
    <t>3 т/д</t>
  </si>
  <si>
    <t>вал., ц</t>
  </si>
  <si>
    <t>надой, кг</t>
  </si>
  <si>
    <t>гол.</t>
  </si>
  <si>
    <t xml:space="preserve">ИТОГО по с/х пред             </t>
  </si>
  <si>
    <t xml:space="preserve">КФХ </t>
  </si>
  <si>
    <t>ВСЕГО ПО РАЙОНУ</t>
  </si>
  <si>
    <t>Надой по СХО  УР</t>
  </si>
  <si>
    <t xml:space="preserve"> </t>
  </si>
  <si>
    <t>Оперативные сведения по надою молока на 23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</si>
</sst>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i/>
      <sz val="24"/>
      <name val="Baskerville Old Face"/>
      <family val="1"/>
    </font>
    <font>
      <b/>
      <i/>
      <sz val="28"/>
      <name val="Baskerville Old Face"/>
      <family val="1"/>
    </font>
    <font>
      <sz val="12"/>
      <name val="Arial Cyr"/>
      <charset val="204"/>
    </font>
    <font>
      <b/>
      <i/>
      <sz val="16"/>
      <name val="Arial Cyr"/>
      <charset val="204"/>
    </font>
    <font>
      <b/>
      <i/>
      <sz val="18"/>
      <name val="Arial Cyr"/>
      <charset val="204"/>
    </font>
    <font>
      <sz val="16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i/>
      <sz val="12"/>
      <name val="Cambria"/>
      <family val="1"/>
      <charset val="204"/>
      <scheme val="major"/>
    </font>
    <font>
      <sz val="11"/>
      <name val="Arial Cyr"/>
      <family val="2"/>
      <charset val="204"/>
    </font>
    <font>
      <b/>
      <sz val="12"/>
      <name val="Arial Cyr"/>
      <charset val="204"/>
    </font>
    <font>
      <sz val="18"/>
      <name val="Arial Cyr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8"/>
      <name val="Cambria"/>
      <family val="1"/>
      <charset val="204"/>
      <scheme val="major"/>
    </font>
    <font>
      <i/>
      <sz val="10"/>
      <name val="Arial Cyr"/>
      <charset val="204"/>
    </font>
    <font>
      <b/>
      <i/>
      <sz val="12"/>
      <name val="Arial Cyr"/>
      <charset val="204"/>
    </font>
    <font>
      <b/>
      <i/>
      <sz val="18"/>
      <name val="Cambria"/>
      <family val="1"/>
      <charset val="204"/>
      <scheme val="major"/>
    </font>
    <font>
      <b/>
      <i/>
      <sz val="14"/>
      <color theme="1"/>
      <name val="Calibri"/>
      <family val="2"/>
      <charset val="204"/>
      <scheme val="minor"/>
    </font>
    <font>
      <b/>
      <i/>
      <sz val="14"/>
      <color theme="1"/>
      <name val="Arial Cyr"/>
      <charset val="204"/>
    </font>
    <font>
      <i/>
      <sz val="14"/>
      <color theme="1"/>
      <name val="Calibri"/>
      <family val="2"/>
      <charset val="204"/>
      <scheme val="minor"/>
    </font>
    <font>
      <b/>
      <i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Calibri"/>
      <family val="2"/>
      <charset val="204"/>
      <scheme val="minor"/>
    </font>
    <font>
      <b/>
      <i/>
      <sz val="18"/>
      <name val="Cambria"/>
      <family val="1"/>
      <charset val="204"/>
    </font>
    <font>
      <b/>
      <i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3" fillId="2" borderId="0" xfId="1" applyFont="1" applyFill="1" applyAlignment="1">
      <alignment vertical="center"/>
    </xf>
    <xf numFmtId="0" fontId="1" fillId="0" borderId="0" xfId="1"/>
    <xf numFmtId="0" fontId="0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0" borderId="0" xfId="1" applyAlignment="1">
      <alignment horizontal="center" wrapText="1"/>
    </xf>
    <xf numFmtId="0" fontId="0" fillId="0" borderId="8" xfId="1" applyFont="1" applyBorder="1"/>
    <xf numFmtId="0" fontId="1" fillId="0" borderId="8" xfId="1" applyBorder="1"/>
    <xf numFmtId="0" fontId="1" fillId="2" borderId="9" xfId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8" fillId="0" borderId="8" xfId="1" applyFont="1" applyBorder="1" applyAlignment="1"/>
    <xf numFmtId="0" fontId="7" fillId="0" borderId="8" xfId="1" applyFont="1" applyBorder="1" applyAlignment="1">
      <alignment horizontal="center" vertical="center"/>
    </xf>
    <xf numFmtId="0" fontId="0" fillId="0" borderId="0" xfId="1" applyFont="1"/>
    <xf numFmtId="0" fontId="1" fillId="2" borderId="12" xfId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 wrapText="1"/>
    </xf>
    <xf numFmtId="0" fontId="1" fillId="0" borderId="12" xfId="1" applyBorder="1" applyAlignment="1">
      <alignment horizontal="center" vertical="center"/>
    </xf>
    <xf numFmtId="0" fontId="1" fillId="0" borderId="12" xfId="1" applyBorder="1" applyAlignment="1">
      <alignment horizontal="center" vertical="center" wrapText="1"/>
    </xf>
    <xf numFmtId="0" fontId="0" fillId="0" borderId="8" xfId="1" applyFon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2" borderId="8" xfId="1" applyFill="1" applyBorder="1" applyAlignment="1">
      <alignment horizontal="center"/>
    </xf>
    <xf numFmtId="0" fontId="9" fillId="2" borderId="8" xfId="1" applyFont="1" applyFill="1" applyBorder="1" applyAlignment="1"/>
    <xf numFmtId="2" fontId="5" fillId="0" borderId="8" xfId="1" applyNumberFormat="1" applyFont="1" applyFill="1" applyBorder="1" applyAlignment="1">
      <alignment horizontal="center"/>
    </xf>
    <xf numFmtId="164" fontId="9" fillId="2" borderId="8" xfId="1" applyNumberFormat="1" applyFont="1" applyFill="1" applyBorder="1" applyAlignment="1">
      <alignment horizontal="center"/>
    </xf>
    <xf numFmtId="1" fontId="5" fillId="2" borderId="8" xfId="1" applyNumberFormat="1" applyFont="1" applyFill="1" applyBorder="1" applyAlignment="1">
      <alignment horizontal="center"/>
    </xf>
    <xf numFmtId="164" fontId="10" fillId="2" borderId="8" xfId="1" applyNumberFormat="1" applyFont="1" applyFill="1" applyBorder="1" applyAlignment="1">
      <alignment horizontal="center"/>
    </xf>
    <xf numFmtId="0" fontId="11" fillId="0" borderId="8" xfId="1" applyFont="1" applyFill="1" applyBorder="1" applyAlignment="1">
      <alignment horizontal="center"/>
    </xf>
    <xf numFmtId="164" fontId="5" fillId="2" borderId="8" xfId="1" applyNumberFormat="1" applyFont="1" applyFill="1" applyBorder="1" applyAlignment="1">
      <alignment horizontal="center"/>
    </xf>
    <xf numFmtId="2" fontId="10" fillId="2" borderId="8" xfId="1" applyNumberFormat="1" applyFont="1" applyFill="1" applyBorder="1" applyAlignment="1">
      <alignment horizontal="center"/>
    </xf>
    <xf numFmtId="0" fontId="11" fillId="2" borderId="8" xfId="1" applyFont="1" applyFill="1" applyBorder="1" applyAlignment="1">
      <alignment horizontal="center"/>
    </xf>
    <xf numFmtId="0" fontId="12" fillId="2" borderId="8" xfId="1" applyFont="1" applyFill="1" applyBorder="1" applyAlignment="1">
      <alignment horizontal="center"/>
    </xf>
    <xf numFmtId="0" fontId="13" fillId="2" borderId="8" xfId="1" applyFont="1" applyFill="1" applyBorder="1" applyAlignment="1">
      <alignment horizontal="center"/>
    </xf>
    <xf numFmtId="0" fontId="8" fillId="2" borderId="8" xfId="1" applyFont="1" applyFill="1" applyBorder="1" applyAlignment="1"/>
    <xf numFmtId="0" fontId="14" fillId="2" borderId="8" xfId="1" applyFont="1" applyFill="1" applyBorder="1" applyAlignment="1">
      <alignment horizontal="center" vertical="center"/>
    </xf>
    <xf numFmtId="0" fontId="1" fillId="2" borderId="0" xfId="1" applyFill="1"/>
    <xf numFmtId="0" fontId="0" fillId="3" borderId="8" xfId="1" applyFont="1" applyFill="1" applyBorder="1" applyAlignment="1">
      <alignment horizontal="center"/>
    </xf>
    <xf numFmtId="0" fontId="15" fillId="2" borderId="8" xfId="1" applyFont="1" applyFill="1" applyBorder="1" applyAlignment="1">
      <alignment horizontal="center"/>
    </xf>
    <xf numFmtId="0" fontId="0" fillId="2" borderId="0" xfId="1" applyFont="1" applyFill="1"/>
    <xf numFmtId="0" fontId="0" fillId="2" borderId="8" xfId="1" applyFont="1" applyFill="1" applyBorder="1" applyAlignment="1">
      <alignment horizontal="center"/>
    </xf>
    <xf numFmtId="0" fontId="9" fillId="2" borderId="8" xfId="1" applyFont="1" applyFill="1" applyBorder="1"/>
    <xf numFmtId="0" fontId="5" fillId="2" borderId="8" xfId="1" applyFont="1" applyFill="1" applyBorder="1" applyAlignment="1">
      <alignment horizontal="center"/>
    </xf>
    <xf numFmtId="16" fontId="0" fillId="2" borderId="0" xfId="1" applyNumberFormat="1" applyFont="1" applyFill="1"/>
    <xf numFmtId="0" fontId="16" fillId="2" borderId="8" xfId="1" applyFont="1" applyFill="1" applyBorder="1" applyAlignment="1">
      <alignment horizontal="center"/>
    </xf>
    <xf numFmtId="0" fontId="1" fillId="3" borderId="0" xfId="1" applyFill="1"/>
    <xf numFmtId="0" fontId="16" fillId="3" borderId="8" xfId="1" applyFont="1" applyFill="1" applyBorder="1" applyAlignment="1">
      <alignment horizontal="center"/>
    </xf>
    <xf numFmtId="0" fontId="15" fillId="2" borderId="8" xfId="1" applyFont="1" applyFill="1" applyBorder="1" applyAlignment="1">
      <alignment horizontal="center" wrapText="1"/>
    </xf>
    <xf numFmtId="0" fontId="1" fillId="0" borderId="0" xfId="1" applyFill="1"/>
    <xf numFmtId="164" fontId="1" fillId="2" borderId="0" xfId="1" applyNumberFormat="1" applyFill="1"/>
    <xf numFmtId="16" fontId="16" fillId="2" borderId="0" xfId="1" applyNumberFormat="1" applyFont="1" applyFill="1"/>
    <xf numFmtId="16" fontId="1" fillId="2" borderId="0" xfId="1" applyNumberFormat="1" applyFill="1"/>
    <xf numFmtId="0" fontId="16" fillId="2" borderId="8" xfId="1" applyFont="1" applyFill="1" applyBorder="1" applyAlignment="1">
      <alignment horizontal="center" vertical="center"/>
    </xf>
    <xf numFmtId="0" fontId="16" fillId="2" borderId="8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wrapText="1"/>
    </xf>
    <xf numFmtId="164" fontId="5" fillId="2" borderId="4" xfId="1" applyNumberFormat="1" applyFont="1" applyFill="1" applyBorder="1" applyAlignment="1">
      <alignment horizontal="center"/>
    </xf>
    <xf numFmtId="3" fontId="5" fillId="2" borderId="8" xfId="1" applyNumberFormat="1" applyFont="1" applyFill="1" applyBorder="1" applyAlignment="1">
      <alignment horizontal="center"/>
    </xf>
    <xf numFmtId="1" fontId="11" fillId="0" borderId="2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" fontId="11" fillId="2" borderId="8" xfId="1" applyNumberFormat="1" applyFont="1" applyFill="1" applyBorder="1" applyAlignment="1">
      <alignment horizontal="center"/>
    </xf>
    <xf numFmtId="0" fontId="18" fillId="2" borderId="8" xfId="1" applyFont="1" applyFill="1" applyBorder="1" applyAlignment="1">
      <alignment horizontal="center"/>
    </xf>
    <xf numFmtId="0" fontId="19" fillId="2" borderId="8" xfId="1" applyFont="1" applyFill="1" applyBorder="1" applyAlignment="1">
      <alignment horizontal="center"/>
    </xf>
    <xf numFmtId="0" fontId="10" fillId="2" borderId="8" xfId="1" applyFont="1" applyFill="1" applyBorder="1" applyAlignment="1"/>
    <xf numFmtId="0" fontId="6" fillId="2" borderId="8" xfId="1" applyFont="1" applyFill="1" applyBorder="1" applyAlignment="1">
      <alignment horizontal="center"/>
    </xf>
    <xf numFmtId="0" fontId="1" fillId="2" borderId="0" xfId="1" applyFill="1" applyAlignment="1"/>
    <xf numFmtId="164" fontId="13" fillId="2" borderId="8" xfId="1" applyNumberFormat="1" applyFont="1" applyFill="1" applyBorder="1" applyAlignment="1">
      <alignment horizontal="center"/>
    </xf>
    <xf numFmtId="2" fontId="13" fillId="2" borderId="8" xfId="1" applyNumberFormat="1" applyFont="1" applyFill="1" applyBorder="1" applyAlignment="1">
      <alignment horizontal="center"/>
    </xf>
    <xf numFmtId="1" fontId="13" fillId="2" borderId="8" xfId="1" applyNumberFormat="1" applyFont="1" applyFill="1" applyBorder="1" applyAlignment="1">
      <alignment horizontal="center"/>
    </xf>
    <xf numFmtId="0" fontId="20" fillId="2" borderId="8" xfId="1" applyFont="1" applyFill="1" applyBorder="1" applyAlignment="1">
      <alignment horizontal="left" wrapText="1"/>
    </xf>
    <xf numFmtId="164" fontId="21" fillId="2" borderId="4" xfId="1" applyNumberFormat="1" applyFont="1" applyFill="1" applyBorder="1" applyAlignment="1">
      <alignment horizontal="center"/>
    </xf>
    <xf numFmtId="164" fontId="22" fillId="2" borderId="8" xfId="1" applyNumberFormat="1" applyFont="1" applyFill="1" applyBorder="1" applyAlignment="1">
      <alignment horizontal="center"/>
    </xf>
    <xf numFmtId="0" fontId="21" fillId="2" borderId="0" xfId="1" applyFont="1" applyFill="1" applyBorder="1" applyAlignment="1">
      <alignment horizontal="center"/>
    </xf>
    <xf numFmtId="1" fontId="23" fillId="0" borderId="0" xfId="1" applyNumberFormat="1" applyFont="1" applyFill="1" applyBorder="1" applyAlignment="1">
      <alignment horizontal="center"/>
    </xf>
    <xf numFmtId="164" fontId="24" fillId="0" borderId="12" xfId="1" applyNumberFormat="1" applyFont="1" applyFill="1" applyBorder="1" applyAlignment="1">
      <alignment horizontal="center"/>
    </xf>
    <xf numFmtId="164" fontId="24" fillId="2" borderId="8" xfId="1" applyNumberFormat="1" applyFont="1" applyFill="1" applyBorder="1" applyAlignment="1">
      <alignment horizontal="center"/>
    </xf>
    <xf numFmtId="0" fontId="25" fillId="2" borderId="0" xfId="1" applyFont="1" applyFill="1" applyBorder="1" applyAlignment="1">
      <alignment horizontal="center"/>
    </xf>
    <xf numFmtId="0" fontId="26" fillId="2" borderId="0" xfId="1" applyFont="1" applyFill="1" applyBorder="1" applyAlignment="1">
      <alignment horizontal="center"/>
    </xf>
    <xf numFmtId="0" fontId="1" fillId="2" borderId="0" xfId="1" applyFill="1" applyBorder="1" applyAlignment="1">
      <alignment horizontal="center"/>
    </xf>
    <xf numFmtId="1" fontId="1" fillId="2" borderId="8" xfId="1" applyNumberFormat="1" applyFill="1" applyBorder="1" applyAlignment="1">
      <alignment horizontal="center"/>
    </xf>
    <xf numFmtId="1" fontId="1" fillId="2" borderId="0" xfId="1" applyNumberFormat="1" applyFill="1"/>
    <xf numFmtId="0" fontId="20" fillId="2" borderId="8" xfId="1" applyFont="1" applyFill="1" applyBorder="1" applyAlignment="1">
      <alignment wrapText="1"/>
    </xf>
    <xf numFmtId="0" fontId="24" fillId="2" borderId="0" xfId="1" applyFont="1" applyFill="1" applyBorder="1" applyAlignment="1">
      <alignment horizontal="center"/>
    </xf>
    <xf numFmtId="1" fontId="26" fillId="2" borderId="0" xfId="1" applyNumberFormat="1" applyFont="1" applyFill="1" applyBorder="1" applyAlignment="1">
      <alignment horizontal="center"/>
    </xf>
    <xf numFmtId="164" fontId="1" fillId="2" borderId="0" xfId="1" applyNumberFormat="1" applyFill="1" applyAlignment="1">
      <alignment horizontal="center"/>
    </xf>
    <xf numFmtId="0" fontId="27" fillId="2" borderId="8" xfId="1" applyFont="1" applyFill="1" applyBorder="1"/>
    <xf numFmtId="164" fontId="28" fillId="0" borderId="8" xfId="1" applyNumberFormat="1" applyFont="1" applyBorder="1" applyAlignment="1">
      <alignment horizontal="center"/>
    </xf>
    <xf numFmtId="164" fontId="10" fillId="0" borderId="8" xfId="1" applyNumberFormat="1" applyFont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164" fontId="16" fillId="0" borderId="0" xfId="1" applyNumberFormat="1" applyFont="1" applyAlignment="1">
      <alignment horizontal="center"/>
    </xf>
    <xf numFmtId="0" fontId="1" fillId="2" borderId="0" xfId="1" applyFont="1" applyFill="1"/>
    <xf numFmtId="0" fontId="2" fillId="2" borderId="0" xfId="1" applyFont="1" applyFill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12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7;&#1074;&#1086;&#1076;&#1082;&#1072;%20&#1087;&#1086;%20&#1084;&#1086;&#1083;&#1086;&#1082;&#1091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локо"/>
      <sheetName val="КФХ"/>
      <sheetName val="по фермам МАЙ"/>
      <sheetName val="осемен"/>
    </sheetNames>
    <sheetDataSet>
      <sheetData sheetId="0"/>
      <sheetData sheetId="1">
        <row r="29">
          <cell r="C29">
            <v>233.90000000000003</v>
          </cell>
          <cell r="E29">
            <v>1257</v>
          </cell>
          <cell r="F29">
            <v>176.51333333333332</v>
          </cell>
          <cell r="H29">
            <v>1005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"/>
  <sheetViews>
    <sheetView tabSelected="1" view="pageBreakPreview" zoomScale="65" zoomScaleNormal="75" zoomScaleSheetLayoutView="65" zoomScalePageLayoutView="75" workbookViewId="0">
      <selection activeCell="AH11" sqref="AH11"/>
    </sheetView>
  </sheetViews>
  <sheetFormatPr defaultColWidth="8.85546875" defaultRowHeight="12.75" x14ac:dyDescent="0.2"/>
  <cols>
    <col min="1" max="1" width="5.5703125" style="2" customWidth="1"/>
    <col min="2" max="2" width="38" style="97" customWidth="1"/>
    <col min="3" max="3" width="12.85546875" style="2" customWidth="1"/>
    <col min="4" max="4" width="8.5703125" style="2" customWidth="1"/>
    <col min="5" max="5" width="7.140625" style="2" customWidth="1"/>
    <col min="6" max="6" width="10.42578125" style="2" customWidth="1"/>
    <col min="7" max="7" width="8.28515625" style="2" customWidth="1"/>
    <col min="8" max="8" width="11.5703125" style="2" customWidth="1"/>
    <col min="9" max="9" width="8.85546875" style="2" customWidth="1"/>
    <col min="10" max="10" width="8" style="2" customWidth="1"/>
    <col min="11" max="11" width="10.85546875" style="2" customWidth="1"/>
    <col min="12" max="12" width="7.85546875" style="43" customWidth="1"/>
    <col min="13" max="13" width="8.42578125" style="2" customWidth="1"/>
    <col min="14" max="21" width="9" style="2" hidden="1" customWidth="1"/>
    <col min="22" max="22" width="26.28515625" style="2" hidden="1" customWidth="1"/>
    <col min="23" max="23" width="12.42578125" style="2" hidden="1" customWidth="1"/>
    <col min="24" max="25" width="0" style="2" hidden="1" customWidth="1"/>
    <col min="26" max="26" width="10" style="2" hidden="1" customWidth="1"/>
    <col min="27" max="27" width="11.28515625" style="2" hidden="1" customWidth="1"/>
    <col min="28" max="16384" width="8.85546875" style="2"/>
  </cols>
  <sheetData>
    <row r="1" spans="1:33" ht="78.75" customHeight="1" x14ac:dyDescent="0.2">
      <c r="A1" s="98" t="s">
        <v>68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"/>
      <c r="O1" s="1"/>
      <c r="P1" s="1"/>
    </row>
    <row r="2" spans="1:33" ht="37.15" customHeight="1" x14ac:dyDescent="0.3">
      <c r="A2" s="3" t="s">
        <v>0</v>
      </c>
      <c r="B2" s="4" t="s">
        <v>1</v>
      </c>
      <c r="C2" s="99" t="s">
        <v>2</v>
      </c>
      <c r="D2" s="100"/>
      <c r="E2" s="100"/>
      <c r="F2" s="100"/>
      <c r="G2" s="101"/>
      <c r="H2" s="102" t="s">
        <v>3</v>
      </c>
      <c r="I2" s="103"/>
      <c r="J2" s="103"/>
      <c r="K2" s="103"/>
      <c r="L2" s="104"/>
      <c r="M2" s="105" t="s">
        <v>4</v>
      </c>
      <c r="N2" s="108" t="s">
        <v>5</v>
      </c>
      <c r="O2" s="109"/>
      <c r="P2" s="109"/>
      <c r="Q2" s="110"/>
      <c r="R2" s="5" t="s">
        <v>6</v>
      </c>
      <c r="S2" s="6"/>
      <c r="T2" s="7" t="s">
        <v>7</v>
      </c>
      <c r="U2" s="8"/>
      <c r="V2" s="113" t="s">
        <v>8</v>
      </c>
      <c r="W2" s="114"/>
      <c r="X2" s="114"/>
      <c r="Y2" s="9"/>
      <c r="Z2" s="10" t="s">
        <v>9</v>
      </c>
      <c r="AA2" s="11"/>
    </row>
    <row r="3" spans="1:33" ht="25.9" customHeight="1" x14ac:dyDescent="0.25">
      <c r="A3" s="12"/>
      <c r="B3" s="13"/>
      <c r="C3" s="111" t="s">
        <v>10</v>
      </c>
      <c r="D3" s="111" t="s">
        <v>11</v>
      </c>
      <c r="E3" s="111" t="s">
        <v>12</v>
      </c>
      <c r="F3" s="111" t="s">
        <v>13</v>
      </c>
      <c r="G3" s="111" t="s">
        <v>14</v>
      </c>
      <c r="H3" s="111" t="s">
        <v>10</v>
      </c>
      <c r="I3" s="111" t="s">
        <v>11</v>
      </c>
      <c r="J3" s="111" t="s">
        <v>12</v>
      </c>
      <c r="K3" s="111" t="s">
        <v>13</v>
      </c>
      <c r="L3" s="111" t="s">
        <v>14</v>
      </c>
      <c r="M3" s="106"/>
      <c r="N3" s="108" t="s">
        <v>15</v>
      </c>
      <c r="O3" s="110"/>
      <c r="P3" s="108" t="s">
        <v>16</v>
      </c>
      <c r="Q3" s="110"/>
      <c r="R3" s="14" t="s">
        <v>17</v>
      </c>
      <c r="S3" s="15" t="s">
        <v>18</v>
      </c>
      <c r="T3" s="16"/>
      <c r="U3" s="17"/>
      <c r="V3" s="18" t="s">
        <v>19</v>
      </c>
      <c r="W3" s="19" t="s">
        <v>20</v>
      </c>
      <c r="X3" s="9"/>
      <c r="Y3" s="9"/>
      <c r="Z3" s="20" t="s">
        <v>21</v>
      </c>
      <c r="AA3" s="10" t="s">
        <v>19</v>
      </c>
      <c r="AB3" s="20"/>
    </row>
    <row r="4" spans="1:33" ht="25.15" customHeight="1" x14ac:dyDescent="0.25">
      <c r="A4" s="21"/>
      <c r="B4" s="2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07"/>
      <c r="N4" s="23" t="s">
        <v>17</v>
      </c>
      <c r="O4" s="24" t="s">
        <v>18</v>
      </c>
      <c r="P4" s="23" t="s">
        <v>22</v>
      </c>
      <c r="Q4" s="24" t="s">
        <v>18</v>
      </c>
      <c r="R4" s="25"/>
      <c r="S4" s="26"/>
      <c r="T4" s="23">
        <v>2017</v>
      </c>
      <c r="U4" s="23">
        <v>2018</v>
      </c>
      <c r="V4" s="18"/>
      <c r="W4" s="19"/>
      <c r="Y4" s="9"/>
      <c r="Z4" s="27"/>
      <c r="AA4" s="28"/>
    </row>
    <row r="5" spans="1:33" s="43" customFormat="1" ht="39" customHeight="1" x14ac:dyDescent="0.3">
      <c r="A5" s="29">
        <v>1</v>
      </c>
      <c r="B5" s="30" t="s">
        <v>23</v>
      </c>
      <c r="C5" s="31">
        <v>439.54</v>
      </c>
      <c r="D5" s="32">
        <f t="shared" ref="D5:D21" si="0">C5/G5*100</f>
        <v>29.499328859060402</v>
      </c>
      <c r="E5" s="33">
        <v>92.977999999999994</v>
      </c>
      <c r="F5" s="34">
        <f t="shared" ref="F5:F18" si="1">C5*E5/100</f>
        <v>408.67550119999999</v>
      </c>
      <c r="G5" s="35">
        <v>1490</v>
      </c>
      <c r="H5" s="31">
        <v>386.52</v>
      </c>
      <c r="I5" s="36">
        <f t="shared" ref="I5:I14" si="2">H5/L5*100</f>
        <v>25.767999999999997</v>
      </c>
      <c r="J5" s="33">
        <v>93.009</v>
      </c>
      <c r="K5" s="37">
        <f t="shared" ref="K5:K15" si="3">H5*J5/100</f>
        <v>359.49838679999999</v>
      </c>
      <c r="L5" s="38">
        <v>1500</v>
      </c>
      <c r="M5" s="39">
        <f>RANK(I5,I5:I18)</f>
        <v>3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29">
        <v>1230</v>
      </c>
      <c r="U5" s="29">
        <v>1230</v>
      </c>
      <c r="V5" s="41"/>
      <c r="W5" s="42">
        <v>1262</v>
      </c>
      <c r="X5" s="43">
        <v>16</v>
      </c>
      <c r="Z5" s="44"/>
      <c r="AA5" s="45"/>
      <c r="AB5" s="46"/>
      <c r="AD5" s="46"/>
      <c r="AE5" s="46"/>
    </row>
    <row r="6" spans="1:33" s="43" customFormat="1" ht="39" customHeight="1" x14ac:dyDescent="0.3">
      <c r="A6" s="29">
        <v>2</v>
      </c>
      <c r="B6" s="30" t="s">
        <v>24</v>
      </c>
      <c r="C6" s="31">
        <v>265.60000000000002</v>
      </c>
      <c r="D6" s="32">
        <f t="shared" si="0"/>
        <v>28.076109936575055</v>
      </c>
      <c r="E6" s="33">
        <v>93.373000000000005</v>
      </c>
      <c r="F6" s="34">
        <f t="shared" si="1"/>
        <v>247.99868800000004</v>
      </c>
      <c r="G6" s="35">
        <v>946</v>
      </c>
      <c r="H6" s="31">
        <v>291.31</v>
      </c>
      <c r="I6" s="36">
        <f t="shared" si="2"/>
        <v>30.664210526315788</v>
      </c>
      <c r="J6" s="33">
        <v>90.606999999999999</v>
      </c>
      <c r="K6" s="37">
        <f t="shared" si="3"/>
        <v>263.94725170000004</v>
      </c>
      <c r="L6" s="38">
        <v>950</v>
      </c>
      <c r="M6" s="39">
        <f>RANK(I6,I5:I18)</f>
        <v>1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29">
        <v>645</v>
      </c>
      <c r="U6" s="29">
        <v>645</v>
      </c>
      <c r="V6" s="41"/>
      <c r="W6" s="42">
        <v>1090</v>
      </c>
      <c r="X6" s="43">
        <v>20</v>
      </c>
      <c r="Z6" s="47"/>
      <c r="AA6" s="45"/>
    </row>
    <row r="7" spans="1:33" s="43" customFormat="1" ht="39" customHeight="1" x14ac:dyDescent="0.3">
      <c r="A7" s="29">
        <v>3</v>
      </c>
      <c r="B7" s="48" t="s">
        <v>25</v>
      </c>
      <c r="C7" s="31">
        <v>188.85</v>
      </c>
      <c r="D7" s="32">
        <f t="shared" si="0"/>
        <v>21.242969628796398</v>
      </c>
      <c r="E7" s="49">
        <v>95.138000000000005</v>
      </c>
      <c r="F7" s="34">
        <f t="shared" si="1"/>
        <v>179.66811300000001</v>
      </c>
      <c r="G7" s="35">
        <v>889</v>
      </c>
      <c r="H7" s="31">
        <v>168.93</v>
      </c>
      <c r="I7" s="36">
        <f t="shared" si="2"/>
        <v>19.68881118881119</v>
      </c>
      <c r="J7" s="33">
        <v>95.483000000000004</v>
      </c>
      <c r="K7" s="37">
        <f t="shared" si="3"/>
        <v>161.29943190000003</v>
      </c>
      <c r="L7" s="38">
        <v>858</v>
      </c>
      <c r="M7" s="39">
        <f>RANK(I7,I5:I18)</f>
        <v>9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29">
        <v>800</v>
      </c>
      <c r="U7" s="29">
        <v>800</v>
      </c>
      <c r="V7" s="41"/>
      <c r="W7" s="42">
        <v>440</v>
      </c>
      <c r="X7" s="43" t="s">
        <v>26</v>
      </c>
      <c r="Z7" s="47"/>
      <c r="AA7" s="45"/>
      <c r="AB7" s="50"/>
      <c r="AD7" s="46"/>
      <c r="AG7" s="46"/>
    </row>
    <row r="8" spans="1:33" s="43" customFormat="1" ht="39" customHeight="1" x14ac:dyDescent="0.3">
      <c r="A8" s="29">
        <v>4</v>
      </c>
      <c r="B8" s="48" t="s">
        <v>27</v>
      </c>
      <c r="C8" s="31">
        <v>117.19</v>
      </c>
      <c r="D8" s="32">
        <f t="shared" si="0"/>
        <v>23.437999999999999</v>
      </c>
      <c r="E8" s="49">
        <v>95</v>
      </c>
      <c r="F8" s="34">
        <f t="shared" si="1"/>
        <v>111.33049999999999</v>
      </c>
      <c r="G8" s="35">
        <v>500</v>
      </c>
      <c r="H8" s="31">
        <v>103.68</v>
      </c>
      <c r="I8" s="36">
        <f t="shared" si="2"/>
        <v>20.736000000000001</v>
      </c>
      <c r="J8" s="33">
        <v>93</v>
      </c>
      <c r="K8" s="37">
        <f t="shared" si="3"/>
        <v>96.422399999999996</v>
      </c>
      <c r="L8" s="38">
        <v>500</v>
      </c>
      <c r="M8" s="39">
        <f>RANK(I8,I5:I18)</f>
        <v>6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29">
        <v>450</v>
      </c>
      <c r="U8" s="29">
        <v>551</v>
      </c>
      <c r="V8" s="41" t="s">
        <v>28</v>
      </c>
      <c r="W8" s="42">
        <v>1292</v>
      </c>
      <c r="X8" s="43" t="s">
        <v>29</v>
      </c>
      <c r="Z8" s="51"/>
      <c r="AA8" s="47"/>
      <c r="AB8" s="50"/>
      <c r="AD8" s="46"/>
      <c r="AE8" s="52"/>
    </row>
    <row r="9" spans="1:33" s="43" customFormat="1" ht="39" customHeight="1" x14ac:dyDescent="0.3">
      <c r="A9" s="29">
        <v>5</v>
      </c>
      <c r="B9" s="48" t="s">
        <v>30</v>
      </c>
      <c r="C9" s="31">
        <v>97.78</v>
      </c>
      <c r="D9" s="32">
        <f t="shared" si="0"/>
        <v>24.445</v>
      </c>
      <c r="E9" s="33">
        <v>90</v>
      </c>
      <c r="F9" s="34">
        <f t="shared" si="1"/>
        <v>88.00200000000001</v>
      </c>
      <c r="G9" s="35">
        <v>400</v>
      </c>
      <c r="H9" s="31">
        <v>80</v>
      </c>
      <c r="I9" s="36">
        <f t="shared" si="2"/>
        <v>20</v>
      </c>
      <c r="J9" s="33">
        <v>90</v>
      </c>
      <c r="K9" s="37">
        <f t="shared" si="3"/>
        <v>72</v>
      </c>
      <c r="L9" s="38">
        <v>400</v>
      </c>
      <c r="M9" s="39">
        <f>RANK(I9,I5:I18)</f>
        <v>8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29">
        <v>358</v>
      </c>
      <c r="U9" s="29">
        <v>358</v>
      </c>
      <c r="V9" s="41" t="s">
        <v>31</v>
      </c>
      <c r="W9" s="42">
        <v>302</v>
      </c>
      <c r="X9" s="43" t="s">
        <v>32</v>
      </c>
      <c r="Z9" s="53" t="s">
        <v>33</v>
      </c>
      <c r="AA9" s="54"/>
      <c r="AB9" s="50"/>
      <c r="AC9" s="55"/>
      <c r="AD9" s="46"/>
      <c r="AE9" s="56"/>
    </row>
    <row r="10" spans="1:33" s="43" customFormat="1" ht="39" customHeight="1" x14ac:dyDescent="0.3">
      <c r="A10" s="29">
        <v>6</v>
      </c>
      <c r="B10" s="48" t="s">
        <v>34</v>
      </c>
      <c r="C10" s="31">
        <v>28.7</v>
      </c>
      <c r="D10" s="32">
        <f t="shared" si="0"/>
        <v>13.798076923076923</v>
      </c>
      <c r="E10" s="49">
        <v>99</v>
      </c>
      <c r="F10" s="34">
        <f t="shared" si="1"/>
        <v>28.412999999999997</v>
      </c>
      <c r="G10" s="35">
        <v>208</v>
      </c>
      <c r="H10" s="31">
        <v>34</v>
      </c>
      <c r="I10" s="36">
        <f t="shared" si="2"/>
        <v>16.346153846153847</v>
      </c>
      <c r="J10" s="33">
        <v>94.11</v>
      </c>
      <c r="K10" s="37">
        <f t="shared" si="3"/>
        <v>31.997399999999999</v>
      </c>
      <c r="L10" s="38">
        <v>208</v>
      </c>
      <c r="M10" s="39">
        <f>RANK(I10,I5:I18)</f>
        <v>11</v>
      </c>
      <c r="N10" s="40">
        <v>0</v>
      </c>
      <c r="O10" s="40">
        <v>8</v>
      </c>
      <c r="P10" s="40">
        <v>0</v>
      </c>
      <c r="Q10" s="40">
        <v>1</v>
      </c>
      <c r="R10" s="40">
        <v>0</v>
      </c>
      <c r="S10" s="40">
        <v>0</v>
      </c>
      <c r="T10" s="29">
        <v>225</v>
      </c>
      <c r="U10" s="29">
        <v>225</v>
      </c>
      <c r="V10" s="41" t="s">
        <v>35</v>
      </c>
      <c r="W10" s="42">
        <v>840</v>
      </c>
      <c r="X10" s="43" t="s">
        <v>36</v>
      </c>
      <c r="Z10" s="53" t="s">
        <v>37</v>
      </c>
      <c r="AA10" s="45"/>
      <c r="AB10" s="57"/>
      <c r="AD10" s="46"/>
    </row>
    <row r="11" spans="1:33" s="43" customFormat="1" ht="39" customHeight="1" x14ac:dyDescent="0.3">
      <c r="A11" s="29">
        <v>7</v>
      </c>
      <c r="B11" s="48" t="s">
        <v>38</v>
      </c>
      <c r="C11" s="31">
        <v>167.19</v>
      </c>
      <c r="D11" s="32">
        <f t="shared" si="0"/>
        <v>20.167671893848009</v>
      </c>
      <c r="E11" s="49">
        <v>89.715999999999994</v>
      </c>
      <c r="F11" s="34">
        <f t="shared" si="1"/>
        <v>149.99618039999999</v>
      </c>
      <c r="G11" s="35">
        <v>829</v>
      </c>
      <c r="H11" s="31">
        <v>179.2</v>
      </c>
      <c r="I11" s="36">
        <f t="shared" si="2"/>
        <v>21.00820633059789</v>
      </c>
      <c r="J11" s="33">
        <v>94.417000000000002</v>
      </c>
      <c r="K11" s="37">
        <f t="shared" si="3"/>
        <v>169.19526399999998</v>
      </c>
      <c r="L11" s="38">
        <v>853</v>
      </c>
      <c r="M11" s="39">
        <f>RANK(I11,I5:I18)</f>
        <v>5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29">
        <v>700</v>
      </c>
      <c r="U11" s="29">
        <v>700</v>
      </c>
      <c r="V11" s="41"/>
      <c r="W11" s="42">
        <v>1215</v>
      </c>
      <c r="X11" s="43" t="s">
        <v>39</v>
      </c>
      <c r="Z11" s="53" t="s">
        <v>33</v>
      </c>
      <c r="AA11" s="45"/>
    </row>
    <row r="12" spans="1:33" s="43" customFormat="1" ht="39" customHeight="1" x14ac:dyDescent="0.3">
      <c r="A12" s="29">
        <v>8</v>
      </c>
      <c r="B12" s="48" t="s">
        <v>40</v>
      </c>
      <c r="C12" s="31">
        <v>51.58</v>
      </c>
      <c r="D12" s="32">
        <f t="shared" si="0"/>
        <v>17.193333333333332</v>
      </c>
      <c r="E12" s="33">
        <v>89.5</v>
      </c>
      <c r="F12" s="34">
        <f t="shared" si="1"/>
        <v>46.164099999999998</v>
      </c>
      <c r="G12" s="35">
        <v>300</v>
      </c>
      <c r="H12" s="31">
        <v>48.68</v>
      </c>
      <c r="I12" s="36">
        <f t="shared" si="2"/>
        <v>17.080701754385966</v>
      </c>
      <c r="J12" s="33">
        <v>89.1</v>
      </c>
      <c r="K12" s="37">
        <f t="shared" si="3"/>
        <v>43.37388</v>
      </c>
      <c r="L12" s="38">
        <v>285</v>
      </c>
      <c r="M12" s="39">
        <f>RANK(I12,I5:I18)</f>
        <v>10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29">
        <v>305</v>
      </c>
      <c r="U12" s="29">
        <v>305</v>
      </c>
      <c r="V12" s="41"/>
      <c r="W12" s="42">
        <v>635</v>
      </c>
      <c r="X12" s="43" t="s">
        <v>41</v>
      </c>
      <c r="Z12" s="53">
        <v>101</v>
      </c>
      <c r="AA12" s="45" t="s">
        <v>42</v>
      </c>
      <c r="AB12" s="50"/>
      <c r="AD12" s="46"/>
    </row>
    <row r="13" spans="1:33" s="43" customFormat="1" ht="39" customHeight="1" x14ac:dyDescent="0.3">
      <c r="A13" s="29">
        <v>9</v>
      </c>
      <c r="B13" s="48" t="s">
        <v>43</v>
      </c>
      <c r="C13" s="31">
        <v>56.2</v>
      </c>
      <c r="D13" s="32">
        <f>C13/G13*100</f>
        <v>14.05</v>
      </c>
      <c r="E13" s="49">
        <v>93</v>
      </c>
      <c r="F13" s="34">
        <f t="shared" si="1"/>
        <v>52.266000000000005</v>
      </c>
      <c r="G13" s="35">
        <v>400</v>
      </c>
      <c r="H13" s="31">
        <v>50.68</v>
      </c>
      <c r="I13" s="36">
        <f t="shared" si="2"/>
        <v>12.994871794871795</v>
      </c>
      <c r="J13" s="33">
        <v>91</v>
      </c>
      <c r="K13" s="37">
        <f t="shared" si="3"/>
        <v>46.1188</v>
      </c>
      <c r="L13" s="38">
        <v>390</v>
      </c>
      <c r="M13" s="39">
        <f>RANK(I13,I5:I18)</f>
        <v>13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29">
        <v>460</v>
      </c>
      <c r="U13" s="29">
        <v>460</v>
      </c>
      <c r="V13" s="41" t="s">
        <v>44</v>
      </c>
      <c r="W13" s="42">
        <v>1040</v>
      </c>
      <c r="X13" s="43" t="s">
        <v>45</v>
      </c>
      <c r="Z13" s="47" t="s">
        <v>37</v>
      </c>
      <c r="AA13" s="45"/>
      <c r="AB13" s="50"/>
      <c r="AC13" s="46"/>
      <c r="AD13" s="46"/>
    </row>
    <row r="14" spans="1:33" s="43" customFormat="1" ht="39" customHeight="1" x14ac:dyDescent="0.3">
      <c r="A14" s="29">
        <v>10</v>
      </c>
      <c r="B14" s="48" t="s">
        <v>46</v>
      </c>
      <c r="C14" s="31">
        <v>202</v>
      </c>
      <c r="D14" s="32">
        <f t="shared" si="0"/>
        <v>25</v>
      </c>
      <c r="E14" s="49">
        <v>91</v>
      </c>
      <c r="F14" s="34">
        <f t="shared" si="1"/>
        <v>183.82</v>
      </c>
      <c r="G14" s="35">
        <v>808</v>
      </c>
      <c r="H14" s="31">
        <v>205</v>
      </c>
      <c r="I14" s="36">
        <f t="shared" si="2"/>
        <v>24.69879518072289</v>
      </c>
      <c r="J14" s="33">
        <v>92</v>
      </c>
      <c r="K14" s="37">
        <f t="shared" si="3"/>
        <v>188.6</v>
      </c>
      <c r="L14" s="38">
        <v>830</v>
      </c>
      <c r="M14" s="39">
        <f>RANK(I14,I5:I18)</f>
        <v>4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29">
        <v>704</v>
      </c>
      <c r="U14" s="29">
        <v>775</v>
      </c>
      <c r="V14" s="41" t="s">
        <v>47</v>
      </c>
      <c r="W14" s="42">
        <v>1384</v>
      </c>
      <c r="X14" s="43" t="s">
        <v>48</v>
      </c>
      <c r="Z14" s="47" t="s">
        <v>33</v>
      </c>
      <c r="AA14" s="45"/>
      <c r="AB14" s="50"/>
      <c r="AD14" s="46"/>
      <c r="AE14" s="46"/>
    </row>
    <row r="15" spans="1:33" s="43" customFormat="1" ht="39" customHeight="1" x14ac:dyDescent="0.3">
      <c r="A15" s="29">
        <v>11</v>
      </c>
      <c r="B15" s="48" t="s">
        <v>49</v>
      </c>
      <c r="C15" s="31">
        <v>21</v>
      </c>
      <c r="D15" s="32">
        <f t="shared" si="0"/>
        <v>16.153846153846153</v>
      </c>
      <c r="E15" s="49">
        <v>90.47</v>
      </c>
      <c r="F15" s="34">
        <f t="shared" si="1"/>
        <v>18.998699999999999</v>
      </c>
      <c r="G15" s="35">
        <v>130</v>
      </c>
      <c r="H15" s="31">
        <v>26.75</v>
      </c>
      <c r="I15" s="36">
        <f>H15/L15*100</f>
        <v>20.576923076923077</v>
      </c>
      <c r="J15" s="33">
        <v>93.45</v>
      </c>
      <c r="K15" s="37">
        <f t="shared" si="3"/>
        <v>24.997875000000001</v>
      </c>
      <c r="L15" s="38">
        <v>130</v>
      </c>
      <c r="M15" s="39">
        <f>RANK(I15,I5:I18)</f>
        <v>7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29">
        <v>115</v>
      </c>
      <c r="U15" s="29">
        <v>115</v>
      </c>
      <c r="V15" s="41" t="s">
        <v>50</v>
      </c>
      <c r="W15" s="42">
        <v>320</v>
      </c>
      <c r="X15" s="43" t="s">
        <v>32</v>
      </c>
      <c r="Z15" s="44" t="s">
        <v>37</v>
      </c>
      <c r="AA15" s="45" t="s">
        <v>44</v>
      </c>
      <c r="AB15" s="50"/>
      <c r="AD15" s="46"/>
      <c r="AG15" s="46" t="s">
        <v>51</v>
      </c>
    </row>
    <row r="16" spans="1:33" s="43" customFormat="1" ht="39" customHeight="1" x14ac:dyDescent="0.3">
      <c r="A16" s="29">
        <v>12</v>
      </c>
      <c r="B16" s="48" t="s">
        <v>52</v>
      </c>
      <c r="C16" s="31">
        <v>1.78</v>
      </c>
      <c r="D16" s="32">
        <f t="shared" si="0"/>
        <v>7.12</v>
      </c>
      <c r="E16" s="49">
        <v>83.14</v>
      </c>
      <c r="F16" s="34">
        <f t="shared" si="1"/>
        <v>1.4798920000000002</v>
      </c>
      <c r="G16" s="35">
        <v>25</v>
      </c>
      <c r="H16" s="31"/>
      <c r="I16" s="36"/>
      <c r="J16" s="33"/>
      <c r="K16" s="37"/>
      <c r="L16" s="38"/>
      <c r="M16" s="39" t="e">
        <f>RANK(I16,I5:I18)</f>
        <v>#N/A</v>
      </c>
      <c r="N16" s="40">
        <v>0</v>
      </c>
      <c r="O16" s="40">
        <v>21</v>
      </c>
      <c r="P16" s="40">
        <v>0</v>
      </c>
      <c r="Q16" s="40">
        <v>0</v>
      </c>
      <c r="R16" s="40">
        <v>1</v>
      </c>
      <c r="S16" s="40">
        <v>0</v>
      </c>
      <c r="T16" s="29">
        <v>144</v>
      </c>
      <c r="U16" s="29">
        <v>144</v>
      </c>
      <c r="V16" s="41" t="s">
        <v>44</v>
      </c>
      <c r="W16" s="42">
        <v>192</v>
      </c>
      <c r="X16" s="43" t="s">
        <v>53</v>
      </c>
      <c r="Z16" s="47" t="s">
        <v>37</v>
      </c>
      <c r="AA16" s="45"/>
      <c r="AB16" s="50"/>
      <c r="AD16" s="46"/>
    </row>
    <row r="17" spans="1:31" s="43" customFormat="1" ht="39" customHeight="1" x14ac:dyDescent="0.3">
      <c r="A17" s="29">
        <v>13</v>
      </c>
      <c r="B17" s="48" t="s">
        <v>54</v>
      </c>
      <c r="C17" s="31">
        <v>55</v>
      </c>
      <c r="D17" s="32">
        <f t="shared" si="0"/>
        <v>22</v>
      </c>
      <c r="E17" s="49">
        <v>95.45</v>
      </c>
      <c r="F17" s="34">
        <f t="shared" si="1"/>
        <v>52.497500000000002</v>
      </c>
      <c r="G17" s="35">
        <v>250</v>
      </c>
      <c r="H17" s="31">
        <v>60.35</v>
      </c>
      <c r="I17" s="36">
        <f>H17/L17*100</f>
        <v>26.822222222222226</v>
      </c>
      <c r="J17" s="33">
        <v>96.35</v>
      </c>
      <c r="K17" s="37">
        <f>H17*J17/100</f>
        <v>58.147224999999999</v>
      </c>
      <c r="L17" s="38">
        <v>225</v>
      </c>
      <c r="M17" s="39">
        <f>RANK(I17,I5:I18)</f>
        <v>2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29">
        <v>250</v>
      </c>
      <c r="U17" s="29">
        <v>250</v>
      </c>
      <c r="V17" s="41" t="s">
        <v>55</v>
      </c>
      <c r="W17" s="42">
        <v>600</v>
      </c>
      <c r="X17" s="43" t="s">
        <v>56</v>
      </c>
      <c r="Z17" s="51" t="s">
        <v>33</v>
      </c>
      <c r="AA17" s="45"/>
      <c r="AB17" s="50"/>
      <c r="AD17" s="46"/>
    </row>
    <row r="18" spans="1:31" s="43" customFormat="1" ht="39" customHeight="1" x14ac:dyDescent="0.3">
      <c r="A18" s="29">
        <v>14</v>
      </c>
      <c r="B18" s="48" t="s">
        <v>57</v>
      </c>
      <c r="C18" s="31">
        <v>13.19</v>
      </c>
      <c r="D18" s="32">
        <f t="shared" si="0"/>
        <v>9.9924242424242422</v>
      </c>
      <c r="E18" s="49">
        <v>93.7</v>
      </c>
      <c r="F18" s="34">
        <f t="shared" si="1"/>
        <v>12.359030000000001</v>
      </c>
      <c r="G18" s="35">
        <v>132</v>
      </c>
      <c r="H18" s="31">
        <v>9.56</v>
      </c>
      <c r="I18" s="36">
        <f>H18/L18*100</f>
        <v>15.419354838709678</v>
      </c>
      <c r="J18" s="33">
        <v>71.12</v>
      </c>
      <c r="K18" s="37">
        <f>H18*J18/100</f>
        <v>6.7990720000000007</v>
      </c>
      <c r="L18" s="38">
        <v>62</v>
      </c>
      <c r="M18" s="39">
        <f>RANK(I18,I5:I18)</f>
        <v>12</v>
      </c>
      <c r="N18" s="40">
        <v>0</v>
      </c>
      <c r="O18" s="40">
        <v>10</v>
      </c>
      <c r="P18" s="40">
        <v>0</v>
      </c>
      <c r="Q18" s="40">
        <v>0</v>
      </c>
      <c r="R18" s="40">
        <v>4</v>
      </c>
      <c r="S18" s="40">
        <v>0</v>
      </c>
      <c r="T18" s="29">
        <v>105</v>
      </c>
      <c r="U18" s="29">
        <v>132</v>
      </c>
      <c r="V18" s="41" t="s">
        <v>58</v>
      </c>
      <c r="W18" s="42">
        <v>133</v>
      </c>
      <c r="X18" s="43" t="s">
        <v>59</v>
      </c>
      <c r="Z18" s="47" t="s">
        <v>37</v>
      </c>
      <c r="AA18" s="45"/>
      <c r="AB18" s="58"/>
      <c r="AC18" s="59" t="s">
        <v>60</v>
      </c>
      <c r="AD18" s="60" t="s">
        <v>61</v>
      </c>
      <c r="AE18" s="59" t="s">
        <v>62</v>
      </c>
    </row>
    <row r="19" spans="1:31" s="71" customFormat="1" ht="45" customHeight="1" x14ac:dyDescent="0.35">
      <c r="A19" s="29"/>
      <c r="B19" s="61" t="s">
        <v>63</v>
      </c>
      <c r="C19" s="62">
        <f>SUM(C5:C18)</f>
        <v>1705.6000000000001</v>
      </c>
      <c r="D19" s="36">
        <f t="shared" si="0"/>
        <v>23.342000821130423</v>
      </c>
      <c r="E19" s="63">
        <f>F19/C19*100</f>
        <v>92.733888637429644</v>
      </c>
      <c r="F19" s="34">
        <f>SUM(F5:F18)</f>
        <v>1581.6692046000001</v>
      </c>
      <c r="G19" s="64">
        <f>SUM(G5:G18)</f>
        <v>7307</v>
      </c>
      <c r="H19" s="65">
        <f>SUM(H5:H18)</f>
        <v>1644.66</v>
      </c>
      <c r="I19" s="36">
        <f>H19/L19*100</f>
        <v>22.871088861076348</v>
      </c>
      <c r="J19" s="33">
        <f>K19/H19*100</f>
        <v>92.566061459511388</v>
      </c>
      <c r="K19" s="34">
        <f>SUM(K5:K18)</f>
        <v>1522.3969864000001</v>
      </c>
      <c r="L19" s="66">
        <f>SUM(L5:L18)</f>
        <v>7191</v>
      </c>
      <c r="M19" s="67"/>
      <c r="N19" s="68">
        <f t="shared" ref="N19:U19" si="4">SUM(N5:N18)</f>
        <v>0</v>
      </c>
      <c r="O19" s="68">
        <f t="shared" si="4"/>
        <v>39</v>
      </c>
      <c r="P19" s="68">
        <f t="shared" si="4"/>
        <v>0</v>
      </c>
      <c r="Q19" s="68">
        <f t="shared" si="4"/>
        <v>1</v>
      </c>
      <c r="R19" s="68">
        <f t="shared" si="4"/>
        <v>5</v>
      </c>
      <c r="S19" s="68">
        <f t="shared" si="4"/>
        <v>0</v>
      </c>
      <c r="T19" s="68">
        <f t="shared" si="4"/>
        <v>6491</v>
      </c>
      <c r="U19" s="68">
        <f t="shared" si="4"/>
        <v>6690</v>
      </c>
      <c r="V19" s="69"/>
      <c r="W19" s="70">
        <f>SUM(W5:W18)</f>
        <v>10745</v>
      </c>
      <c r="Z19" s="29">
        <f>SUM(Z5:Z18)</f>
        <v>101</v>
      </c>
      <c r="AA19" s="45"/>
      <c r="AC19" s="72">
        <f t="shared" ref="AC19:AD21" si="5">H19-C19</f>
        <v>-60.940000000000055</v>
      </c>
      <c r="AD19" s="73">
        <f t="shared" si="5"/>
        <v>-0.47091196005407454</v>
      </c>
      <c r="AE19" s="74">
        <f>L19-G19</f>
        <v>-116</v>
      </c>
    </row>
    <row r="20" spans="1:31" s="43" customFormat="1" ht="27.6" customHeight="1" x14ac:dyDescent="0.3">
      <c r="A20" s="29"/>
      <c r="B20" s="75" t="s">
        <v>64</v>
      </c>
      <c r="C20" s="76">
        <f>[1]КФХ!C29</f>
        <v>233.90000000000003</v>
      </c>
      <c r="D20" s="77">
        <f t="shared" si="0"/>
        <v>18.607796340493241</v>
      </c>
      <c r="E20" s="78"/>
      <c r="F20" s="78"/>
      <c r="G20" s="79">
        <f>[1]КФХ!E29</f>
        <v>1257</v>
      </c>
      <c r="H20" s="80">
        <f>[1]КФХ!F29</f>
        <v>176.51333333333332</v>
      </c>
      <c r="I20" s="81">
        <f>H20/L20*100</f>
        <v>17.56351575456053</v>
      </c>
      <c r="J20" s="82"/>
      <c r="K20" s="82"/>
      <c r="L20" s="83">
        <f>[1]КФХ!H29</f>
        <v>1005</v>
      </c>
      <c r="M20" s="82"/>
      <c r="N20" s="84"/>
      <c r="O20" s="84"/>
      <c r="P20" s="84"/>
      <c r="Q20" s="84"/>
      <c r="R20" s="84"/>
      <c r="S20" s="84"/>
      <c r="T20" s="85">
        <v>1225</v>
      </c>
      <c r="U20" s="29">
        <v>1306</v>
      </c>
      <c r="AA20" s="86">
        <f>L20-G20</f>
        <v>-252</v>
      </c>
      <c r="AC20" s="72">
        <f t="shared" si="5"/>
        <v>-57.386666666666713</v>
      </c>
      <c r="AD20" s="73">
        <f t="shared" si="5"/>
        <v>-1.0442805859327109</v>
      </c>
      <c r="AE20" s="74">
        <f>L20-G20</f>
        <v>-252</v>
      </c>
    </row>
    <row r="21" spans="1:31" s="43" customFormat="1" ht="28.9" customHeight="1" x14ac:dyDescent="0.3">
      <c r="A21" s="29"/>
      <c r="B21" s="87" t="s">
        <v>65</v>
      </c>
      <c r="C21" s="81">
        <f>C19+C20</f>
        <v>1939.5000000000002</v>
      </c>
      <c r="D21" s="34">
        <f t="shared" si="0"/>
        <v>22.647127510509112</v>
      </c>
      <c r="E21" s="88"/>
      <c r="F21" s="88"/>
      <c r="G21" s="89">
        <f>SUM(G19:G20)</f>
        <v>8564</v>
      </c>
      <c r="H21" s="81">
        <f>SUM(H19:H20)</f>
        <v>1821.1733333333334</v>
      </c>
      <c r="I21" s="81">
        <f>H21/L21*100</f>
        <v>22.220270050431107</v>
      </c>
      <c r="J21" s="82"/>
      <c r="K21" s="82"/>
      <c r="L21" s="89">
        <f>SUM(L19:L20)</f>
        <v>8196</v>
      </c>
      <c r="M21" s="82"/>
      <c r="N21" s="84"/>
      <c r="O21" s="84"/>
      <c r="P21" s="84"/>
      <c r="Q21" s="84"/>
      <c r="R21" s="84"/>
      <c r="S21" s="84"/>
      <c r="T21" s="29">
        <f>SUM(T19:T20)</f>
        <v>7716</v>
      </c>
      <c r="U21" s="29">
        <f>SUM(U19:U20)</f>
        <v>7996</v>
      </c>
      <c r="Z21" s="90">
        <f>H21-C21</f>
        <v>-118.32666666666682</v>
      </c>
      <c r="AA21" s="86">
        <f>L21-G21</f>
        <v>-368</v>
      </c>
      <c r="AC21" s="72">
        <f t="shared" si="5"/>
        <v>-118.32666666666682</v>
      </c>
      <c r="AD21" s="73">
        <f t="shared" si="5"/>
        <v>-0.42685746007800418</v>
      </c>
      <c r="AE21" s="74">
        <f>L21-G21</f>
        <v>-368</v>
      </c>
    </row>
    <row r="22" spans="1:31" ht="22.5" x14ac:dyDescent="0.3">
      <c r="A22" s="11"/>
      <c r="B22" s="91" t="s">
        <v>66</v>
      </c>
      <c r="C22" s="11"/>
      <c r="D22" s="92">
        <v>24</v>
      </c>
      <c r="H22" s="11"/>
      <c r="I22" s="93">
        <v>24.3</v>
      </c>
      <c r="K22" s="94"/>
      <c r="L22" s="94"/>
      <c r="M22" s="84"/>
      <c r="N22" s="84"/>
      <c r="O22" s="84"/>
      <c r="P22" s="84"/>
      <c r="Q22" s="84"/>
      <c r="R22" s="95"/>
      <c r="S22" s="95"/>
      <c r="T22" s="29">
        <v>2004</v>
      </c>
      <c r="U22" s="29">
        <v>1956</v>
      </c>
      <c r="AD22" s="96">
        <f>I22-D22</f>
        <v>0.30000000000000071</v>
      </c>
    </row>
    <row r="23" spans="1:31" x14ac:dyDescent="0.2">
      <c r="T23" s="29">
        <f>SUM(T21:T22)</f>
        <v>9720</v>
      </c>
      <c r="U23" s="29">
        <f>SUM(U21:U22)</f>
        <v>9952</v>
      </c>
    </row>
    <row r="26" spans="1:31" ht="15" x14ac:dyDescent="0.25">
      <c r="J26" s="20" t="s">
        <v>67</v>
      </c>
    </row>
    <row r="34" spans="8:8" ht="15" x14ac:dyDescent="0.25">
      <c r="H34" s="20" t="s">
        <v>67</v>
      </c>
    </row>
  </sheetData>
  <mergeCells count="18">
    <mergeCell ref="V2:X2"/>
    <mergeCell ref="C3:C4"/>
    <mergeCell ref="D3:D4"/>
    <mergeCell ref="E3:E4"/>
    <mergeCell ref="F3:F4"/>
    <mergeCell ref="A1:M1"/>
    <mergeCell ref="C2:G2"/>
    <mergeCell ref="H2:L2"/>
    <mergeCell ref="M2:M4"/>
    <mergeCell ref="N2:Q2"/>
    <mergeCell ref="N3:O3"/>
    <mergeCell ref="P3:Q3"/>
    <mergeCell ref="G3:G4"/>
    <mergeCell ref="H3:H4"/>
    <mergeCell ref="I3:I4"/>
    <mergeCell ref="J3:J4"/>
    <mergeCell ref="K3:K4"/>
    <mergeCell ref="L3:L4"/>
  </mergeCells>
  <pageMargins left="1.0236220472440944" right="0.23622047244094491" top="0.94488188976377963" bottom="0.74803149606299213" header="0.31496062992125984" footer="0.31496062992125984"/>
  <pageSetup paperSize="9" scale="60" orientation="portrait" r:id="rId1"/>
  <colBreaks count="1" manualBreakCount="1">
    <brk id="13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23</vt:lpstr>
      <vt:lpstr>'23'!Область_печати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2026-10-23T05:40:05Z</dcterms:modified>
</cp:coreProperties>
</file>